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rus\Downloads\"/>
    </mc:Choice>
  </mc:AlternateContent>
  <xr:revisionPtr revIDLastSave="0" documentId="13_ncr:1_{8B19413C-5336-481D-B29C-5AC394C1568C}" xr6:coauthVersionLast="47" xr6:coauthVersionMax="47" xr10:uidLastSave="{00000000-0000-0000-0000-000000000000}"/>
  <bookViews>
    <workbookView xWindow="-108" yWindow="-108" windowWidth="23256" windowHeight="12456" xr2:uid="{67C9AFFD-E912-4E68-969B-62702EC60E72}"/>
  </bookViews>
  <sheets>
    <sheet name="2023" sheetId="6" r:id="rId1"/>
    <sheet name="Správa o kompatibilit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6" l="1"/>
  <c r="E76" i="6" l="1"/>
  <c r="E71" i="6"/>
  <c r="E70" i="6" s="1"/>
  <c r="E64" i="6"/>
  <c r="E58" i="6"/>
  <c r="E52" i="6"/>
  <c r="E75" i="6" s="1"/>
  <c r="E41" i="6"/>
  <c r="E40" i="6" s="1"/>
  <c r="E38" i="6"/>
  <c r="E35" i="6"/>
  <c r="E31" i="6"/>
  <c r="E24" i="6"/>
  <c r="E17" i="6"/>
  <c r="E30" i="6" s="1"/>
  <c r="E13" i="6"/>
  <c r="E9" i="6"/>
  <c r="E5" i="6"/>
  <c r="E15" i="6" s="1"/>
  <c r="E4" i="6" s="1"/>
  <c r="E39" i="6" s="1"/>
  <c r="C76" i="6"/>
  <c r="C71" i="6"/>
  <c r="C70" i="6" s="1"/>
  <c r="C79" i="6" s="1"/>
  <c r="C64" i="6"/>
  <c r="C58" i="6"/>
  <c r="C51" i="6" s="1"/>
  <c r="C75" i="6" s="1"/>
  <c r="C52" i="6"/>
  <c r="C45" i="6"/>
  <c r="C43" i="6"/>
  <c r="C41" i="6"/>
  <c r="C40" i="6" s="1"/>
  <c r="C38" i="6"/>
  <c r="C32" i="6"/>
  <c r="C35" i="6" s="1"/>
  <c r="C31" i="6" s="1"/>
  <c r="C28" i="6"/>
  <c r="C24" i="6"/>
  <c r="C21" i="6"/>
  <c r="C17" i="6"/>
  <c r="C30" i="6" s="1"/>
  <c r="C13" i="6"/>
  <c r="C9" i="6"/>
  <c r="C5" i="6"/>
  <c r="C15" i="6"/>
  <c r="C4" i="6" s="1"/>
  <c r="H52" i="6"/>
  <c r="G52" i="6"/>
  <c r="F52" i="6"/>
  <c r="H71" i="6"/>
  <c r="H70" i="6"/>
  <c r="H64" i="6"/>
  <c r="H58" i="6"/>
  <c r="H51" i="6" s="1"/>
  <c r="H79" i="6" s="1"/>
  <c r="G71" i="6"/>
  <c r="G70" i="6" s="1"/>
  <c r="G79" i="6" s="1"/>
  <c r="G64" i="6"/>
  <c r="G58" i="6"/>
  <c r="G51" i="6" s="1"/>
  <c r="H38" i="6"/>
  <c r="H35" i="6"/>
  <c r="H31" i="6" s="1"/>
  <c r="H24" i="6"/>
  <c r="H17" i="6"/>
  <c r="H30" i="6" s="1"/>
  <c r="H13" i="6"/>
  <c r="H9" i="6"/>
  <c r="H15" i="6" s="1"/>
  <c r="H4" i="6" s="1"/>
  <c r="H39" i="6" s="1"/>
  <c r="H5" i="6"/>
  <c r="G38" i="6"/>
  <c r="G31" i="6"/>
  <c r="G35" i="6"/>
  <c r="G24" i="6"/>
  <c r="G17" i="6"/>
  <c r="G30" i="6" s="1"/>
  <c r="G13" i="6"/>
  <c r="G9" i="6"/>
  <c r="G5" i="6"/>
  <c r="G15" i="6"/>
  <c r="G4" i="6" s="1"/>
  <c r="G39" i="6" s="1"/>
  <c r="F58" i="6"/>
  <c r="D28" i="6"/>
  <c r="F24" i="6"/>
  <c r="D24" i="6"/>
  <c r="F17" i="6"/>
  <c r="F30" i="6"/>
  <c r="F64" i="6"/>
  <c r="D64" i="6"/>
  <c r="F71" i="6"/>
  <c r="F70" i="6"/>
  <c r="D58" i="6"/>
  <c r="D52" i="6"/>
  <c r="D32" i="6"/>
  <c r="D35" i="6"/>
  <c r="D31" i="6" s="1"/>
  <c r="D43" i="6"/>
  <c r="D45" i="6"/>
  <c r="D17" i="6"/>
  <c r="D30" i="6" s="1"/>
  <c r="D21" i="6"/>
  <c r="D71" i="6"/>
  <c r="D70" i="6"/>
  <c r="H41" i="6"/>
  <c r="H40" i="6"/>
  <c r="G41" i="6"/>
  <c r="G40" i="6" s="1"/>
  <c r="F41" i="6"/>
  <c r="F40" i="6"/>
  <c r="D41" i="6"/>
  <c r="D13" i="6"/>
  <c r="D9" i="6"/>
  <c r="D5" i="6"/>
  <c r="D15" i="6" s="1"/>
  <c r="F13" i="6"/>
  <c r="F15" i="6" s="1"/>
  <c r="F4" i="6" s="1"/>
  <c r="F39" i="6" s="1"/>
  <c r="F9" i="6"/>
  <c r="F5" i="6"/>
  <c r="D38" i="6"/>
  <c r="F38" i="6"/>
  <c r="F35" i="6"/>
  <c r="F31" i="6" s="1"/>
  <c r="H76" i="6"/>
  <c r="G76" i="6"/>
  <c r="F76" i="6"/>
  <c r="F79" i="6" s="1"/>
  <c r="D76" i="6"/>
  <c r="H75" i="6"/>
  <c r="G75" i="6"/>
  <c r="D40" i="6"/>
  <c r="F51" i="6"/>
  <c r="D51" i="6" l="1"/>
  <c r="D75" i="6" s="1"/>
  <c r="D4" i="6"/>
  <c r="C48" i="6"/>
  <c r="C39" i="6"/>
  <c r="H80" i="6"/>
  <c r="H48" i="6"/>
  <c r="H81" i="6" s="1"/>
  <c r="F80" i="6"/>
  <c r="F48" i="6"/>
  <c r="F81" i="6" s="1"/>
  <c r="D39" i="6"/>
  <c r="D48" i="6"/>
  <c r="E48" i="6"/>
  <c r="E80" i="6"/>
  <c r="G48" i="6"/>
  <c r="G81" i="6" s="1"/>
  <c r="G80" i="6"/>
  <c r="E51" i="6"/>
  <c r="E79" i="6" s="1"/>
  <c r="D79" i="6" l="1"/>
  <c r="D80" i="6" s="1"/>
  <c r="E81" i="6"/>
  <c r="C81" i="6"/>
  <c r="C80" i="6"/>
  <c r="D81" i="6" l="1"/>
</calcChain>
</file>

<file path=xl/sharedStrings.xml><?xml version="1.0" encoding="utf-8"?>
<sst xmlns="http://schemas.openxmlformats.org/spreadsheetml/2006/main" count="114" uniqueCount="78">
  <si>
    <t xml:space="preserve">   Finančné operácie príjmové</t>
  </si>
  <si>
    <t xml:space="preserve">  Príjmy  spolu</t>
  </si>
  <si>
    <t>Skutočné plnenie</t>
  </si>
  <si>
    <t xml:space="preserve">Rozpočet </t>
  </si>
  <si>
    <t xml:space="preserve">   Bežné výdavky</t>
  </si>
  <si>
    <t xml:space="preserve">   Kapitálové výdavky</t>
  </si>
  <si>
    <t xml:space="preserve">   Finančné operácie výd.</t>
  </si>
  <si>
    <t xml:space="preserve">   Obec       600 - bežné výdavky</t>
  </si>
  <si>
    <t xml:space="preserve">   RO-ZŠ     600 - bežné výdavky</t>
  </si>
  <si>
    <t xml:space="preserve">   Obec      700 - kapitálové výdavky</t>
  </si>
  <si>
    <t xml:space="preserve">   RO-ZŠ    700 - kapitálové výdavky</t>
  </si>
  <si>
    <t xml:space="preserve">   Obec    800 - finančné výdavky</t>
  </si>
  <si>
    <t xml:space="preserve">   RO-ZŠ  800 - finančné výdavky</t>
  </si>
  <si>
    <t>OBEC SLOVENSKÉ PRAVNO</t>
  </si>
  <si>
    <t>Bežné výdavky a kapitálové výdavky</t>
  </si>
  <si>
    <t>Rozdiel medzi príjmami a výdavkami bez FO</t>
  </si>
  <si>
    <t>Výdavky spolu</t>
  </si>
  <si>
    <t>Hospodárenie obce</t>
  </si>
  <si>
    <t>Rozpočet 2020.xls - správa o kompatibilite</t>
  </si>
  <si>
    <t>Spustiť v 27.11.2019 10:16</t>
  </si>
  <si>
    <t>Ak zošit uložíte v staršom formáte súboru alebo otvoríte v staršej verzii programu Microsoft Excel, uvedené funkcie nebudú k dispozícii.</t>
  </si>
  <si>
    <t>Mierna strata zobrazenia</t>
  </si>
  <si>
    <t>počet výskytov</t>
  </si>
  <si>
    <t>Verzia</t>
  </si>
  <si>
    <t>Niektoré bunky alebo štýly v tomto zošite obsahujú formátovanie, ktoré vybratý formát súboru nepodporuje. Tieto formáty sa skonvertujú do najbližšieho dostupného formátu.</t>
  </si>
  <si>
    <t>Excel 97-2003</t>
  </si>
  <si>
    <t>Obec           200 - nedaňové príjmy</t>
  </si>
  <si>
    <t>Obec           100 - daňové príjmy</t>
  </si>
  <si>
    <t>Obec           300 - granty a transfery</t>
  </si>
  <si>
    <t>RO-ZŠ         100 - daňové príjmy</t>
  </si>
  <si>
    <t>RO-ZŠ         200 - nedaňové príjmy</t>
  </si>
  <si>
    <t>RO-ZŠ         300 - granty a transfery</t>
  </si>
  <si>
    <t>Bežné príjmy obec</t>
  </si>
  <si>
    <t>Bežné príjmy</t>
  </si>
  <si>
    <t>Kapitálové príjmy</t>
  </si>
  <si>
    <t>Obec           200 - kapitálové príjmy</t>
  </si>
  <si>
    <t>RO-ZŠ         200 - kapitálové príjmy</t>
  </si>
  <si>
    <t>Kapitálové príjmy obec</t>
  </si>
  <si>
    <t>Bežné a kapitálové príjmy</t>
  </si>
  <si>
    <t>Obec    400 - príjmy z transakcií</t>
  </si>
  <si>
    <t>Obec   500 - prijaté úvery, pôžičky</t>
  </si>
  <si>
    <t>RO-ZŠ  400 - príjmy z transakcií</t>
  </si>
  <si>
    <t>RO-ZŠ  500 - prijaté úvery, pôžičky</t>
  </si>
  <si>
    <t>Schválený rozpočet</t>
  </si>
  <si>
    <t>na rok 2025</t>
  </si>
  <si>
    <t xml:space="preserve">    - 110 -Dane z príjmov a kapitálového majetku</t>
  </si>
  <si>
    <t xml:space="preserve">    - 120 -Dane z majetku</t>
  </si>
  <si>
    <t xml:space="preserve">    - 130 -Dane za tovary a služby</t>
  </si>
  <si>
    <t xml:space="preserve">    - 210 -Príjmy z podnikania a z vlastníctva majetku</t>
  </si>
  <si>
    <t xml:space="preserve">    - 220 -Administratívne poplatky a iné poplatky a platby</t>
  </si>
  <si>
    <t xml:space="preserve">    - 290 -Iné nedaňové príjmy</t>
  </si>
  <si>
    <t xml:space="preserve">    - 310 -Tuzemské bežné granty a transfery</t>
  </si>
  <si>
    <r>
      <t xml:space="preserve">  </t>
    </r>
    <r>
      <rPr>
        <i/>
        <sz val="11"/>
        <color indexed="8"/>
        <rFont val="Calibri"/>
        <family val="2"/>
        <charset val="238"/>
      </rPr>
      <t>- 230 -Príjem z predaja pozemkov a nehmotných aktív</t>
    </r>
  </si>
  <si>
    <t>za rok 2023</t>
  </si>
  <si>
    <t>na rok 2026</t>
  </si>
  <si>
    <t>na rok 2027</t>
  </si>
  <si>
    <t xml:space="preserve">  - 450 -Z ostatných finančných operácií</t>
  </si>
  <si>
    <t xml:space="preserve">   - 610 - Mzdy, platy, služobné príjmy a ostatné osobné vyrovnania</t>
  </si>
  <si>
    <t xml:space="preserve">   - 620 - Poistné a príspevok do poisťovní</t>
  </si>
  <si>
    <t xml:space="preserve">   - 630 - Tovary a služby</t>
  </si>
  <si>
    <t xml:space="preserve">   - 640 - Bežné transfery</t>
  </si>
  <si>
    <t xml:space="preserve">   - 650 - Splácanie úrokov a ostatné platby súvisiace s úverom..</t>
  </si>
  <si>
    <t xml:space="preserve">   MŠ     600 - bežné výdavky</t>
  </si>
  <si>
    <t>Kapitálové príjmy RO  - ZŠ</t>
  </si>
  <si>
    <t xml:space="preserve">   MŠ         700 - kapitálové výdavky</t>
  </si>
  <si>
    <r>
      <t xml:space="preserve"> </t>
    </r>
    <r>
      <rPr>
        <i/>
        <sz val="11"/>
        <color indexed="8"/>
        <rFont val="Calibri"/>
        <family val="2"/>
        <charset val="238"/>
      </rPr>
      <t>- 450 -Z ostatných finančných operácií</t>
    </r>
  </si>
  <si>
    <t xml:space="preserve">  - 510 -Tuzemské úvery, pôžičky a návratné finančné výpomoci</t>
  </si>
  <si>
    <t xml:space="preserve">   - 710 - Obstarávanie kapitálových aktív</t>
  </si>
  <si>
    <t>MŠ             100 - daňové príjmy</t>
  </si>
  <si>
    <t>MŠ            200 - nedaňové príjmy</t>
  </si>
  <si>
    <t>MŠ           300 - granty a transfery</t>
  </si>
  <si>
    <t>Bežné príjmy RO obce + MŠ</t>
  </si>
  <si>
    <t>na rok 2028</t>
  </si>
  <si>
    <t>Návrh rozpočtu na roky 2026-2028</t>
  </si>
  <si>
    <t>za rok 2024</t>
  </si>
  <si>
    <t xml:space="preserve">    Zverejnené, dňa :  15.10.2025</t>
  </si>
  <si>
    <t xml:space="preserve">Bc. Pavol Grusmann </t>
  </si>
  <si>
    <t>starosta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</si>
</sst>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0" fillId="0" borderId="0" xfId="0" applyAlignment="1">
      <alignment horizontal="right"/>
    </xf>
    <xf numFmtId="0" fontId="6" fillId="2" borderId="1" xfId="0" applyFont="1" applyFill="1" applyBorder="1"/>
    <xf numFmtId="4" fontId="2" fillId="2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7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4" fontId="0" fillId="4" borderId="1" xfId="0" applyNumberFormat="1" applyFill="1" applyBorder="1" applyAlignment="1">
      <alignment horizontal="right"/>
    </xf>
    <xf numFmtId="0" fontId="0" fillId="0" borderId="0" xfId="0" applyAlignment="1">
      <alignment vertical="center"/>
    </xf>
    <xf numFmtId="4" fontId="6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center"/>
    </xf>
    <xf numFmtId="0" fontId="2" fillId="5" borderId="1" xfId="0" applyFont="1" applyFill="1" applyBorder="1"/>
    <xf numFmtId="4" fontId="10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0" fillId="0" borderId="5" xfId="0" applyBorder="1"/>
    <xf numFmtId="4" fontId="0" fillId="0" borderId="5" xfId="0" applyNumberFormat="1" applyBorder="1" applyAlignment="1">
      <alignment horizontal="right"/>
    </xf>
    <xf numFmtId="0" fontId="6" fillId="2" borderId="6" xfId="0" applyFont="1" applyFill="1" applyBorder="1" applyAlignment="1">
      <alignment horizontal="left" vertical="center"/>
    </xf>
    <xf numFmtId="4" fontId="2" fillId="2" borderId="6" xfId="0" applyNumberFormat="1" applyFont="1" applyFill="1" applyBorder="1" applyAlignment="1">
      <alignment horizontal="right" vertical="center"/>
    </xf>
    <xf numFmtId="4" fontId="10" fillId="6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indent="1"/>
    </xf>
    <xf numFmtId="0" fontId="6" fillId="6" borderId="1" xfId="0" applyFont="1" applyFill="1" applyBorder="1" applyAlignment="1">
      <alignment horizontal="left" vertical="center" inden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center"/>
    </xf>
    <xf numFmtId="4" fontId="6" fillId="5" borderId="6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4" fontId="2" fillId="2" borderId="6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5" xfId="0" applyFont="1" applyBorder="1"/>
    <xf numFmtId="0" fontId="2" fillId="0" borderId="5" xfId="0" applyFont="1" applyBorder="1"/>
    <xf numFmtId="4" fontId="2" fillId="0" borderId="5" xfId="0" applyNumberFormat="1" applyFont="1" applyBorder="1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  <xf numFmtId="4" fontId="13" fillId="0" borderId="5" xfId="0" applyNumberFormat="1" applyFont="1" applyBorder="1"/>
    <xf numFmtId="0" fontId="12" fillId="0" borderId="1" xfId="0" applyFont="1" applyBorder="1"/>
    <xf numFmtId="0" fontId="14" fillId="0" borderId="5" xfId="0" applyFont="1" applyBorder="1"/>
    <xf numFmtId="0" fontId="2" fillId="4" borderId="1" xfId="0" applyFont="1" applyFill="1" applyBorder="1"/>
    <xf numFmtId="4" fontId="2" fillId="4" borderId="1" xfId="0" applyNumberFormat="1" applyFont="1" applyFill="1" applyBorder="1" applyAlignment="1">
      <alignment horizontal="right"/>
    </xf>
    <xf numFmtId="0" fontId="12" fillId="4" borderId="5" xfId="0" applyFont="1" applyFill="1" applyBorder="1"/>
    <xf numFmtId="0" fontId="14" fillId="4" borderId="5" xfId="0" applyFont="1" applyFill="1" applyBorder="1"/>
    <xf numFmtId="4" fontId="0" fillId="4" borderId="7" xfId="0" applyNumberFormat="1" applyFill="1" applyBorder="1" applyAlignment="1">
      <alignment horizontal="right"/>
    </xf>
    <xf numFmtId="0" fontId="12" fillId="4" borderId="1" xfId="0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right"/>
    </xf>
    <xf numFmtId="0" fontId="12" fillId="3" borderId="5" xfId="0" applyFont="1" applyFill="1" applyBorder="1"/>
    <xf numFmtId="4" fontId="0" fillId="3" borderId="1" xfId="0" applyNumberFormat="1" applyFill="1" applyBorder="1" applyAlignment="1">
      <alignment horizontal="right"/>
    </xf>
    <xf numFmtId="0" fontId="14" fillId="3" borderId="5" xfId="0" applyFont="1" applyFill="1" applyBorder="1"/>
    <xf numFmtId="4" fontId="0" fillId="3" borderId="7" xfId="0" applyNumberFormat="1" applyFill="1" applyBorder="1" applyAlignment="1">
      <alignment horizontal="right"/>
    </xf>
    <xf numFmtId="0" fontId="12" fillId="3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15" fillId="0" borderId="8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B596-5202-4C1F-B76D-C32AEBD36E1D}">
  <sheetPr>
    <pageSetUpPr fitToPage="1"/>
  </sheetPr>
  <dimension ref="B1:S86"/>
  <sheetViews>
    <sheetView tabSelected="1" zoomScaleNormal="100" zoomScaleSheetLayoutView="90" workbookViewId="0">
      <pane ySplit="3" topLeftCell="A51" activePane="bottomLeft" state="frozen"/>
      <selection pane="bottomLeft" activeCell="G76" sqref="G76"/>
    </sheetView>
  </sheetViews>
  <sheetFormatPr defaultRowHeight="14.4" x14ac:dyDescent="0.3"/>
  <cols>
    <col min="1" max="1" width="4.109375" customWidth="1"/>
    <col min="2" max="2" width="54.33203125" customWidth="1"/>
    <col min="3" max="8" width="15.6640625" customWidth="1"/>
    <col min="9" max="9" width="9.109375" customWidth="1"/>
  </cols>
  <sheetData>
    <row r="1" spans="2:19" ht="19.5" customHeight="1" x14ac:dyDescent="0.45">
      <c r="B1" s="51"/>
      <c r="C1" s="75" t="s">
        <v>73</v>
      </c>
      <c r="D1" s="75"/>
      <c r="E1" s="75"/>
      <c r="F1" s="75"/>
      <c r="G1" s="75"/>
      <c r="L1" s="2"/>
      <c r="R1" s="3"/>
      <c r="S1" s="1"/>
    </row>
    <row r="2" spans="2:19" s="11" customFormat="1" ht="20.100000000000001" customHeight="1" x14ac:dyDescent="0.3">
      <c r="B2" s="76" t="s">
        <v>13</v>
      </c>
      <c r="C2" s="13" t="s">
        <v>2</v>
      </c>
      <c r="D2" s="13" t="s">
        <v>2</v>
      </c>
      <c r="E2" s="13" t="s">
        <v>43</v>
      </c>
      <c r="F2" s="10" t="s">
        <v>3</v>
      </c>
      <c r="G2" s="10" t="s">
        <v>3</v>
      </c>
      <c r="H2" s="10" t="s">
        <v>3</v>
      </c>
    </row>
    <row r="3" spans="2:19" s="11" customFormat="1" ht="20.100000000000001" customHeight="1" x14ac:dyDescent="0.3">
      <c r="B3" s="77"/>
      <c r="C3" s="14" t="s">
        <v>53</v>
      </c>
      <c r="D3" s="14" t="s">
        <v>74</v>
      </c>
      <c r="E3" s="14" t="s">
        <v>44</v>
      </c>
      <c r="F3" s="10" t="s">
        <v>54</v>
      </c>
      <c r="G3" s="10" t="s">
        <v>55</v>
      </c>
      <c r="H3" s="10" t="s">
        <v>72</v>
      </c>
    </row>
    <row r="4" spans="2:19" s="12" customFormat="1" ht="20.100000000000001" customHeight="1" thickBot="1" x14ac:dyDescent="0.35">
      <c r="B4" s="42" t="s">
        <v>33</v>
      </c>
      <c r="C4" s="40">
        <f t="shared" ref="C4:H4" si="0">SUM(C15+C30)</f>
        <v>1125875</v>
      </c>
      <c r="D4" s="40">
        <f t="shared" si="0"/>
        <v>1171159</v>
      </c>
      <c r="E4" s="40">
        <f t="shared" si="0"/>
        <v>971109</v>
      </c>
      <c r="F4" s="40">
        <f t="shared" si="0"/>
        <v>2676747</v>
      </c>
      <c r="G4" s="40">
        <f t="shared" si="0"/>
        <v>1015206</v>
      </c>
      <c r="H4" s="40">
        <f t="shared" si="0"/>
        <v>1035529</v>
      </c>
    </row>
    <row r="5" spans="2:19" ht="15" customHeight="1" thickTop="1" x14ac:dyDescent="0.3">
      <c r="B5" s="53" t="s">
        <v>27</v>
      </c>
      <c r="C5" s="54">
        <f t="shared" ref="C5:H5" si="1">SUM(C6:C8)</f>
        <v>500057</v>
      </c>
      <c r="D5" s="54">
        <f t="shared" si="1"/>
        <v>516996</v>
      </c>
      <c r="E5" s="54">
        <f t="shared" si="1"/>
        <v>414346</v>
      </c>
      <c r="F5" s="54">
        <f t="shared" si="1"/>
        <v>448070</v>
      </c>
      <c r="G5" s="54">
        <f t="shared" si="1"/>
        <v>458443</v>
      </c>
      <c r="H5" s="54">
        <f t="shared" si="1"/>
        <v>478766</v>
      </c>
    </row>
    <row r="6" spans="2:19" ht="15" customHeight="1" x14ac:dyDescent="0.3">
      <c r="B6" s="52" t="s">
        <v>45</v>
      </c>
      <c r="C6" s="38">
        <v>439694</v>
      </c>
      <c r="D6" s="38">
        <v>442079</v>
      </c>
      <c r="E6" s="38">
        <v>337745</v>
      </c>
      <c r="F6" s="38">
        <v>370469</v>
      </c>
      <c r="G6" s="38">
        <v>381842</v>
      </c>
      <c r="H6" s="38">
        <v>402165</v>
      </c>
    </row>
    <row r="7" spans="2:19" ht="15" customHeight="1" x14ac:dyDescent="0.3">
      <c r="B7" s="52" t="s">
        <v>46</v>
      </c>
      <c r="C7" s="38">
        <v>37181</v>
      </c>
      <c r="D7" s="38">
        <v>48522</v>
      </c>
      <c r="E7" s="38">
        <v>49771</v>
      </c>
      <c r="F7" s="38">
        <v>49771</v>
      </c>
      <c r="G7" s="38">
        <v>49771</v>
      </c>
      <c r="H7" s="38">
        <v>49771</v>
      </c>
    </row>
    <row r="8" spans="2:19" ht="15" customHeight="1" x14ac:dyDescent="0.3">
      <c r="B8" s="52" t="s">
        <v>47</v>
      </c>
      <c r="C8" s="38">
        <v>23182</v>
      </c>
      <c r="D8" s="38">
        <v>26395</v>
      </c>
      <c r="E8" s="38">
        <v>26830</v>
      </c>
      <c r="F8" s="38">
        <v>27830</v>
      </c>
      <c r="G8" s="38">
        <v>26830</v>
      </c>
      <c r="H8" s="38">
        <v>26830</v>
      </c>
    </row>
    <row r="9" spans="2:19" ht="15" customHeight="1" x14ac:dyDescent="0.3">
      <c r="B9" s="55" t="s">
        <v>26</v>
      </c>
      <c r="C9" s="56">
        <f t="shared" ref="C9:H9" si="2">SUM(C10:C12)</f>
        <v>76627</v>
      </c>
      <c r="D9" s="56">
        <f t="shared" si="2"/>
        <v>96975</v>
      </c>
      <c r="E9" s="56">
        <f t="shared" si="2"/>
        <v>48398</v>
      </c>
      <c r="F9" s="56">
        <f t="shared" si="2"/>
        <v>53098</v>
      </c>
      <c r="G9" s="56">
        <f t="shared" si="2"/>
        <v>48398</v>
      </c>
      <c r="H9" s="56">
        <f t="shared" si="2"/>
        <v>48398</v>
      </c>
    </row>
    <row r="10" spans="2:19" ht="15" customHeight="1" x14ac:dyDescent="0.3">
      <c r="B10" s="52" t="s">
        <v>48</v>
      </c>
      <c r="C10" s="8">
        <v>24477</v>
      </c>
      <c r="D10" s="8">
        <v>25949</v>
      </c>
      <c r="E10" s="57">
        <v>17068</v>
      </c>
      <c r="F10" s="57">
        <v>19068</v>
      </c>
      <c r="G10" s="57">
        <v>17068</v>
      </c>
      <c r="H10" s="57">
        <v>17068</v>
      </c>
    </row>
    <row r="11" spans="2:19" ht="15" customHeight="1" x14ac:dyDescent="0.3">
      <c r="B11" s="52" t="s">
        <v>49</v>
      </c>
      <c r="C11" s="8">
        <v>50596</v>
      </c>
      <c r="D11" s="8">
        <v>55996</v>
      </c>
      <c r="E11" s="57">
        <v>31330</v>
      </c>
      <c r="F11" s="57">
        <v>34030</v>
      </c>
      <c r="G11" s="57">
        <v>31330</v>
      </c>
      <c r="H11" s="57">
        <v>31330</v>
      </c>
    </row>
    <row r="12" spans="2:19" ht="15" customHeight="1" x14ac:dyDescent="0.3">
      <c r="B12" s="52" t="s">
        <v>50</v>
      </c>
      <c r="C12" s="8">
        <v>1554</v>
      </c>
      <c r="D12" s="8">
        <v>15030</v>
      </c>
      <c r="E12" s="57">
        <v>0</v>
      </c>
      <c r="F12" s="57">
        <v>0</v>
      </c>
      <c r="G12" s="57">
        <v>0</v>
      </c>
      <c r="H12" s="57">
        <v>0</v>
      </c>
    </row>
    <row r="13" spans="2:19" ht="15" customHeight="1" x14ac:dyDescent="0.3">
      <c r="B13" s="55" t="s">
        <v>28</v>
      </c>
      <c r="C13" s="56">
        <f t="shared" ref="C13:H13" si="3">SUM(C14:C14)</f>
        <v>518882</v>
      </c>
      <c r="D13" s="56">
        <f t="shared" si="3"/>
        <v>529484</v>
      </c>
      <c r="E13" s="56">
        <f t="shared" si="3"/>
        <v>478965</v>
      </c>
      <c r="F13" s="56">
        <f t="shared" si="3"/>
        <v>2146179</v>
      </c>
      <c r="G13" s="56">
        <f t="shared" si="3"/>
        <v>478965</v>
      </c>
      <c r="H13" s="56">
        <f t="shared" si="3"/>
        <v>478965</v>
      </c>
    </row>
    <row r="14" spans="2:19" ht="15" customHeight="1" x14ac:dyDescent="0.3">
      <c r="B14" s="52" t="s">
        <v>51</v>
      </c>
      <c r="C14" s="8">
        <v>518882</v>
      </c>
      <c r="D14" s="8">
        <v>529484</v>
      </c>
      <c r="E14" s="57">
        <v>478965</v>
      </c>
      <c r="F14" s="57">
        <v>2146179</v>
      </c>
      <c r="G14" s="57">
        <v>478965</v>
      </c>
      <c r="H14" s="57">
        <v>478965</v>
      </c>
    </row>
    <row r="15" spans="2:19" ht="15" customHeight="1" x14ac:dyDescent="0.3">
      <c r="B15" s="34" t="s">
        <v>32</v>
      </c>
      <c r="C15" s="35">
        <f t="shared" ref="C15:H15" si="4">SUM(C5+C9+C13)</f>
        <v>1095566</v>
      </c>
      <c r="D15" s="35">
        <f t="shared" si="4"/>
        <v>1143455</v>
      </c>
      <c r="E15" s="36">
        <f t="shared" si="4"/>
        <v>941709</v>
      </c>
      <c r="F15" s="36">
        <f t="shared" si="4"/>
        <v>2647347</v>
      </c>
      <c r="G15" s="36">
        <f t="shared" si="4"/>
        <v>985806</v>
      </c>
      <c r="H15" s="36">
        <f t="shared" si="4"/>
        <v>1006129</v>
      </c>
    </row>
    <row r="16" spans="2:19" ht="15" customHeight="1" x14ac:dyDescent="0.3">
      <c r="B16" s="60" t="s">
        <v>29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</row>
    <row r="17" spans="2:8" ht="15" customHeight="1" x14ac:dyDescent="0.3">
      <c r="B17" s="60" t="s">
        <v>30</v>
      </c>
      <c r="C17" s="61">
        <f t="shared" ref="C17:H17" si="5">SUM(C18:C20)</f>
        <v>30199</v>
      </c>
      <c r="D17" s="61">
        <f t="shared" si="5"/>
        <v>27704</v>
      </c>
      <c r="E17" s="61">
        <f t="shared" si="5"/>
        <v>25200</v>
      </c>
      <c r="F17" s="61">
        <f t="shared" si="5"/>
        <v>25200</v>
      </c>
      <c r="G17" s="61">
        <f t="shared" si="5"/>
        <v>25200</v>
      </c>
      <c r="H17" s="61">
        <f t="shared" si="5"/>
        <v>25200</v>
      </c>
    </row>
    <row r="18" spans="2:8" ht="15" customHeight="1" x14ac:dyDescent="0.3">
      <c r="B18" s="62" t="s">
        <v>48</v>
      </c>
      <c r="C18" s="16">
        <v>1017</v>
      </c>
      <c r="D18" s="16">
        <v>1409</v>
      </c>
      <c r="E18" s="16">
        <v>1200</v>
      </c>
      <c r="F18" s="16">
        <v>1200</v>
      </c>
      <c r="G18" s="16">
        <v>1200</v>
      </c>
      <c r="H18" s="16">
        <v>1200</v>
      </c>
    </row>
    <row r="19" spans="2:8" ht="15" customHeight="1" x14ac:dyDescent="0.3">
      <c r="B19" s="62" t="s">
        <v>49</v>
      </c>
      <c r="C19" s="16">
        <v>29123</v>
      </c>
      <c r="D19" s="16">
        <v>25881</v>
      </c>
      <c r="E19" s="16">
        <v>24000</v>
      </c>
      <c r="F19" s="16">
        <v>24000</v>
      </c>
      <c r="G19" s="16">
        <v>24000</v>
      </c>
      <c r="H19" s="16">
        <v>24000</v>
      </c>
    </row>
    <row r="20" spans="2:8" ht="15" customHeight="1" x14ac:dyDescent="0.3">
      <c r="B20" s="62" t="s">
        <v>50</v>
      </c>
      <c r="C20" s="16">
        <v>59</v>
      </c>
      <c r="D20" s="16">
        <v>414</v>
      </c>
      <c r="E20" s="16">
        <v>0</v>
      </c>
      <c r="F20" s="16">
        <v>0</v>
      </c>
      <c r="G20" s="16">
        <v>0</v>
      </c>
      <c r="H20" s="16">
        <v>0</v>
      </c>
    </row>
    <row r="21" spans="2:8" ht="15" customHeight="1" x14ac:dyDescent="0.3">
      <c r="B21" s="60" t="s">
        <v>31</v>
      </c>
      <c r="C21" s="61">
        <f>SUM(C22)</f>
        <v>110</v>
      </c>
      <c r="D21" s="61">
        <f>SUM(D22)</f>
        <v>0</v>
      </c>
      <c r="E21" s="61">
        <v>0</v>
      </c>
      <c r="F21" s="61">
        <v>0</v>
      </c>
      <c r="G21" s="61">
        <v>0</v>
      </c>
      <c r="H21" s="61">
        <v>0</v>
      </c>
    </row>
    <row r="22" spans="2:8" ht="15" customHeight="1" x14ac:dyDescent="0.3">
      <c r="B22" s="62" t="s">
        <v>51</v>
      </c>
      <c r="C22" s="16">
        <v>110</v>
      </c>
      <c r="D22" s="16"/>
      <c r="E22" s="16">
        <v>0</v>
      </c>
      <c r="F22" s="16">
        <v>0</v>
      </c>
      <c r="G22" s="16">
        <v>0</v>
      </c>
      <c r="H22" s="16">
        <v>0</v>
      </c>
    </row>
    <row r="23" spans="2:8" ht="15" customHeight="1" x14ac:dyDescent="0.3">
      <c r="B23" s="66" t="s">
        <v>68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</row>
    <row r="24" spans="2:8" ht="15" customHeight="1" x14ac:dyDescent="0.3">
      <c r="B24" s="66" t="s">
        <v>69</v>
      </c>
      <c r="C24" s="67">
        <f t="shared" ref="C24:H24" si="6">SUM(C25:C27)</f>
        <v>0</v>
      </c>
      <c r="D24" s="67">
        <f t="shared" si="6"/>
        <v>0</v>
      </c>
      <c r="E24" s="67">
        <f t="shared" si="6"/>
        <v>4200</v>
      </c>
      <c r="F24" s="67">
        <f t="shared" si="6"/>
        <v>4200</v>
      </c>
      <c r="G24" s="67">
        <f t="shared" si="6"/>
        <v>4200</v>
      </c>
      <c r="H24" s="67">
        <f t="shared" si="6"/>
        <v>4200</v>
      </c>
    </row>
    <row r="25" spans="2:8" ht="15" customHeight="1" x14ac:dyDescent="0.3">
      <c r="B25" s="68" t="s">
        <v>48</v>
      </c>
      <c r="C25" s="69">
        <v>0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</row>
    <row r="26" spans="2:8" ht="15" customHeight="1" x14ac:dyDescent="0.3">
      <c r="B26" s="68" t="s">
        <v>49</v>
      </c>
      <c r="C26" s="69">
        <v>0</v>
      </c>
      <c r="D26" s="69">
        <v>0</v>
      </c>
      <c r="E26" s="69">
        <v>4200</v>
      </c>
      <c r="F26" s="69">
        <v>4200</v>
      </c>
      <c r="G26" s="69">
        <v>4200</v>
      </c>
      <c r="H26" s="69">
        <v>4200</v>
      </c>
    </row>
    <row r="27" spans="2:8" ht="15" customHeight="1" x14ac:dyDescent="0.3">
      <c r="B27" s="68" t="s">
        <v>50</v>
      </c>
      <c r="C27" s="69">
        <v>0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</row>
    <row r="28" spans="2:8" ht="15" customHeight="1" x14ac:dyDescent="0.3">
      <c r="B28" s="66" t="s">
        <v>70</v>
      </c>
      <c r="C28" s="67">
        <f>SUM(C29)</f>
        <v>0</v>
      </c>
      <c r="D28" s="67">
        <f>SUM(D29)</f>
        <v>0</v>
      </c>
      <c r="E28" s="67">
        <v>0</v>
      </c>
      <c r="F28" s="67">
        <v>0</v>
      </c>
      <c r="G28" s="67">
        <v>0</v>
      </c>
      <c r="H28" s="67">
        <v>0</v>
      </c>
    </row>
    <row r="29" spans="2:8" ht="15" customHeight="1" x14ac:dyDescent="0.3">
      <c r="B29" s="68" t="s">
        <v>51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</row>
    <row r="30" spans="2:8" ht="15" customHeight="1" x14ac:dyDescent="0.3">
      <c r="B30" s="34" t="s">
        <v>71</v>
      </c>
      <c r="C30" s="35">
        <f>SUM(C16+C17+C21)</f>
        <v>30309</v>
      </c>
      <c r="D30" s="35">
        <f>SUM(D16+D17+D21)</f>
        <v>27704</v>
      </c>
      <c r="E30" s="35">
        <f>SUM(E16+E17+E21+E23+E24+E28)</f>
        <v>29400</v>
      </c>
      <c r="F30" s="35">
        <f>SUM(F16+F17+F21+F23+F24+F28)</f>
        <v>29400</v>
      </c>
      <c r="G30" s="35">
        <f>SUM(G16+G17+G21+G23+G24+G28)</f>
        <v>29400</v>
      </c>
      <c r="H30" s="35">
        <f>SUM(H16+H17+H21+H23+H24+H28)</f>
        <v>29400</v>
      </c>
    </row>
    <row r="31" spans="2:8" s="17" customFormat="1" ht="20.100000000000001" customHeight="1" thickBot="1" x14ac:dyDescent="0.35">
      <c r="B31" s="42" t="s">
        <v>34</v>
      </c>
      <c r="C31" s="40">
        <f t="shared" ref="C31:H31" si="7">SUM(C35+C38)</f>
        <v>9184</v>
      </c>
      <c r="D31" s="40">
        <f t="shared" si="7"/>
        <v>29136</v>
      </c>
      <c r="E31" s="40">
        <f t="shared" si="7"/>
        <v>0</v>
      </c>
      <c r="F31" s="40">
        <f t="shared" si="7"/>
        <v>3551400</v>
      </c>
      <c r="G31" s="40">
        <f t="shared" si="7"/>
        <v>0</v>
      </c>
      <c r="H31" s="40">
        <f t="shared" si="7"/>
        <v>0</v>
      </c>
    </row>
    <row r="32" spans="2:8" ht="15" customHeight="1" thickTop="1" x14ac:dyDescent="0.3">
      <c r="B32" s="53" t="s">
        <v>35</v>
      </c>
      <c r="C32" s="54">
        <f>SUM(C33)</f>
        <v>9184</v>
      </c>
      <c r="D32" s="54">
        <f>SUM(D33)</f>
        <v>834</v>
      </c>
      <c r="E32" s="54">
        <v>0</v>
      </c>
      <c r="F32" s="54">
        <v>0</v>
      </c>
      <c r="G32" s="54">
        <v>0</v>
      </c>
      <c r="H32" s="54">
        <v>0</v>
      </c>
    </row>
    <row r="33" spans="2:8" ht="15" customHeight="1" x14ac:dyDescent="0.3">
      <c r="B33" s="37" t="s">
        <v>52</v>
      </c>
      <c r="C33" s="38">
        <v>9184</v>
      </c>
      <c r="D33" s="38">
        <v>834</v>
      </c>
      <c r="E33" s="38"/>
      <c r="F33" s="38">
        <v>2400</v>
      </c>
      <c r="G33" s="38"/>
      <c r="H33" s="38"/>
    </row>
    <row r="34" spans="2:8" ht="15" customHeight="1" x14ac:dyDescent="0.3">
      <c r="B34" s="55" t="s">
        <v>28</v>
      </c>
      <c r="C34" s="56">
        <v>0</v>
      </c>
      <c r="D34" s="56">
        <v>28302</v>
      </c>
      <c r="E34" s="56">
        <v>0</v>
      </c>
      <c r="F34" s="56">
        <v>3549000</v>
      </c>
      <c r="G34" s="56">
        <v>0</v>
      </c>
      <c r="H34" s="56">
        <v>0</v>
      </c>
    </row>
    <row r="35" spans="2:8" ht="15" customHeight="1" x14ac:dyDescent="0.3">
      <c r="B35" s="34" t="s">
        <v>37</v>
      </c>
      <c r="C35" s="35">
        <f>SUM(C32+C34)</f>
        <v>9184</v>
      </c>
      <c r="D35" s="35">
        <f>SUM(D32+D34)</f>
        <v>29136</v>
      </c>
      <c r="E35" s="35">
        <f>SUM(E32:E34)</f>
        <v>0</v>
      </c>
      <c r="F35" s="35">
        <f>SUM(F32:F34)</f>
        <v>3551400</v>
      </c>
      <c r="G35" s="35">
        <f>SUM(G32:G34)</f>
        <v>0</v>
      </c>
      <c r="H35" s="35">
        <f>SUM(H32:H34)</f>
        <v>0</v>
      </c>
    </row>
    <row r="36" spans="2:8" ht="15" customHeight="1" x14ac:dyDescent="0.3">
      <c r="B36" s="15" t="s">
        <v>36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</row>
    <row r="37" spans="2:8" ht="15" customHeight="1" x14ac:dyDescent="0.3">
      <c r="B37" s="15" t="s">
        <v>31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</row>
    <row r="38" spans="2:8" ht="15" customHeight="1" x14ac:dyDescent="0.3">
      <c r="B38" s="34" t="s">
        <v>63</v>
      </c>
      <c r="C38" s="35">
        <f t="shared" ref="C38:H38" si="8">SUM(C36:C37)</f>
        <v>0</v>
      </c>
      <c r="D38" s="35">
        <f t="shared" si="8"/>
        <v>0</v>
      </c>
      <c r="E38" s="36">
        <f t="shared" si="8"/>
        <v>0</v>
      </c>
      <c r="F38" s="36">
        <f t="shared" si="8"/>
        <v>0</v>
      </c>
      <c r="G38" s="36">
        <f t="shared" si="8"/>
        <v>0</v>
      </c>
      <c r="H38" s="36">
        <f t="shared" si="8"/>
        <v>0</v>
      </c>
    </row>
    <row r="39" spans="2:8" ht="33" customHeight="1" x14ac:dyDescent="0.3">
      <c r="B39" s="43" t="s">
        <v>38</v>
      </c>
      <c r="C39" s="41">
        <f t="shared" ref="C39:H39" si="9">SUM(C4+C31)</f>
        <v>1135059</v>
      </c>
      <c r="D39" s="41">
        <f t="shared" si="9"/>
        <v>1200295</v>
      </c>
      <c r="E39" s="41">
        <f t="shared" si="9"/>
        <v>971109</v>
      </c>
      <c r="F39" s="41">
        <f t="shared" si="9"/>
        <v>6228147</v>
      </c>
      <c r="G39" s="41">
        <f t="shared" si="9"/>
        <v>1015206</v>
      </c>
      <c r="H39" s="41">
        <f t="shared" si="9"/>
        <v>1035529</v>
      </c>
    </row>
    <row r="40" spans="2:8" s="17" customFormat="1" ht="20.100000000000001" customHeight="1" thickBot="1" x14ac:dyDescent="0.35">
      <c r="B40" s="39" t="s">
        <v>0</v>
      </c>
      <c r="C40" s="40">
        <f t="shared" ref="C40:H40" si="10">SUM(C41+C43+C45+C47)</f>
        <v>119534</v>
      </c>
      <c r="D40" s="40">
        <f t="shared" si="10"/>
        <v>72109</v>
      </c>
      <c r="E40" s="40">
        <f t="shared" si="10"/>
        <v>0</v>
      </c>
      <c r="F40" s="40">
        <f t="shared" si="10"/>
        <v>101219</v>
      </c>
      <c r="G40" s="40">
        <f t="shared" si="10"/>
        <v>0</v>
      </c>
      <c r="H40" s="40">
        <f t="shared" si="10"/>
        <v>0</v>
      </c>
    </row>
    <row r="41" spans="2:8" ht="15" customHeight="1" thickTop="1" x14ac:dyDescent="0.3">
      <c r="B41" s="53" t="s">
        <v>39</v>
      </c>
      <c r="C41" s="54">
        <f t="shared" ref="C41:H41" si="11">SUM(C42)</f>
        <v>69445</v>
      </c>
      <c r="D41" s="54">
        <f>SUM(D42)</f>
        <v>60712</v>
      </c>
      <c r="E41" s="54">
        <f>SUM(E42)</f>
        <v>0</v>
      </c>
      <c r="F41" s="54">
        <f t="shared" si="11"/>
        <v>0</v>
      </c>
      <c r="G41" s="54">
        <f t="shared" si="11"/>
        <v>0</v>
      </c>
      <c r="H41" s="54">
        <f t="shared" si="11"/>
        <v>0</v>
      </c>
    </row>
    <row r="42" spans="2:8" ht="15" customHeight="1" x14ac:dyDescent="0.3">
      <c r="B42" s="59" t="s">
        <v>56</v>
      </c>
      <c r="C42" s="38">
        <v>69445</v>
      </c>
      <c r="D42" s="38">
        <v>60712</v>
      </c>
      <c r="E42" s="38"/>
      <c r="F42" s="38">
        <v>0</v>
      </c>
      <c r="G42" s="38">
        <v>0</v>
      </c>
      <c r="H42" s="38">
        <v>0</v>
      </c>
    </row>
    <row r="43" spans="2:8" ht="15" customHeight="1" x14ac:dyDescent="0.3">
      <c r="B43" s="55" t="s">
        <v>40</v>
      </c>
      <c r="C43" s="56">
        <f>SUM(C44)</f>
        <v>50000</v>
      </c>
      <c r="D43" s="56">
        <f>SUM(D44)</f>
        <v>0</v>
      </c>
      <c r="E43" s="56">
        <v>0</v>
      </c>
      <c r="F43" s="56">
        <v>100000</v>
      </c>
      <c r="G43" s="56">
        <v>0</v>
      </c>
      <c r="H43" s="56">
        <v>0</v>
      </c>
    </row>
    <row r="44" spans="2:8" ht="15" customHeight="1" x14ac:dyDescent="0.3">
      <c r="B44" s="59" t="s">
        <v>66</v>
      </c>
      <c r="C44" s="8">
        <v>50000</v>
      </c>
      <c r="D44" s="8"/>
      <c r="E44" s="8"/>
      <c r="F44" s="8">
        <v>100000</v>
      </c>
      <c r="G44" s="8"/>
      <c r="H44" s="8"/>
    </row>
    <row r="45" spans="2:8" ht="15" customHeight="1" x14ac:dyDescent="0.3">
      <c r="B45" s="60" t="s">
        <v>41</v>
      </c>
      <c r="C45" s="61">
        <f>SUM(C46)</f>
        <v>89</v>
      </c>
      <c r="D45" s="61">
        <f>SUM(D46)</f>
        <v>11397</v>
      </c>
      <c r="E45" s="61">
        <v>0</v>
      </c>
      <c r="F45" s="61">
        <v>1219</v>
      </c>
      <c r="G45" s="61">
        <v>0</v>
      </c>
      <c r="H45" s="61">
        <v>0</v>
      </c>
    </row>
    <row r="46" spans="2:8" ht="15" customHeight="1" x14ac:dyDescent="0.3">
      <c r="B46" s="15" t="s">
        <v>65</v>
      </c>
      <c r="C46" s="16">
        <v>89</v>
      </c>
      <c r="D46" s="16">
        <v>11397</v>
      </c>
      <c r="E46" s="16"/>
      <c r="F46" s="16">
        <v>1219</v>
      </c>
      <c r="G46" s="16"/>
      <c r="H46" s="16"/>
    </row>
    <row r="47" spans="2:8" ht="15" customHeight="1" x14ac:dyDescent="0.3">
      <c r="B47" s="60" t="s">
        <v>42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</row>
    <row r="48" spans="2:8" s="17" customFormat="1" ht="33" customHeight="1" thickBot="1" x14ac:dyDescent="0.35">
      <c r="B48" s="45" t="s">
        <v>1</v>
      </c>
      <c r="C48" s="46">
        <f>SUM(C4+C31+C40)</f>
        <v>1254593</v>
      </c>
      <c r="D48" s="46">
        <f>SUM(D4+D31+D40)</f>
        <v>1272404</v>
      </c>
      <c r="E48" s="46">
        <f>SUM(E39+E40)</f>
        <v>971109</v>
      </c>
      <c r="F48" s="46">
        <f>SUM(F39+F40)</f>
        <v>6329366</v>
      </c>
      <c r="G48" s="46">
        <f>SUM(G39+G40)</f>
        <v>1015206</v>
      </c>
      <c r="H48" s="46">
        <f>SUM(H39+H40)</f>
        <v>1035529</v>
      </c>
    </row>
    <row r="49" spans="2:8" s="11" customFormat="1" ht="20.100000000000001" customHeight="1" thickTop="1" x14ac:dyDescent="0.3">
      <c r="B49" s="78" t="s">
        <v>13</v>
      </c>
      <c r="C49" s="44" t="s">
        <v>2</v>
      </c>
      <c r="D49" s="44" t="s">
        <v>2</v>
      </c>
      <c r="E49" s="33" t="s">
        <v>3</v>
      </c>
      <c r="F49" s="33" t="s">
        <v>3</v>
      </c>
      <c r="G49" s="33" t="s">
        <v>3</v>
      </c>
      <c r="H49" s="33" t="s">
        <v>3</v>
      </c>
    </row>
    <row r="50" spans="2:8" s="11" customFormat="1" ht="20.100000000000001" customHeight="1" x14ac:dyDescent="0.3">
      <c r="B50" s="77"/>
      <c r="C50" s="14" t="s">
        <v>53</v>
      </c>
      <c r="D50" s="14" t="s">
        <v>74</v>
      </c>
      <c r="E50" s="10" t="s">
        <v>44</v>
      </c>
      <c r="F50" s="10" t="s">
        <v>54</v>
      </c>
      <c r="G50" s="10" t="s">
        <v>55</v>
      </c>
      <c r="H50" s="10" t="s">
        <v>72</v>
      </c>
    </row>
    <row r="51" spans="2:8" ht="20.100000000000001" customHeight="1" thickBot="1" x14ac:dyDescent="0.35">
      <c r="B51" s="47" t="s">
        <v>4</v>
      </c>
      <c r="C51" s="48">
        <f>C52+C58</f>
        <v>1140268</v>
      </c>
      <c r="D51" s="48">
        <f>D52+D58</f>
        <v>1196845</v>
      </c>
      <c r="E51" s="48">
        <f>SUM(E52+E58+E64)</f>
        <v>971109</v>
      </c>
      <c r="F51" s="48">
        <f>SUM(F52+F58+F64)</f>
        <v>1132966</v>
      </c>
      <c r="G51" s="48">
        <f>SUM(G52+G58+G64)</f>
        <v>1015206</v>
      </c>
      <c r="H51" s="48">
        <f>SUM(H52+H58+H64)</f>
        <v>1035529</v>
      </c>
    </row>
    <row r="52" spans="2:8" ht="15" customHeight="1" thickTop="1" x14ac:dyDescent="0.3">
      <c r="B52" s="53" t="s">
        <v>7</v>
      </c>
      <c r="C52" s="54">
        <f t="shared" ref="C52:H52" si="12">SUM(C53:C57)</f>
        <v>552162</v>
      </c>
      <c r="D52" s="54">
        <f t="shared" si="12"/>
        <v>556678</v>
      </c>
      <c r="E52" s="54">
        <f t="shared" si="12"/>
        <v>377007</v>
      </c>
      <c r="F52" s="54">
        <f t="shared" si="12"/>
        <v>405606</v>
      </c>
      <c r="G52" s="54">
        <f t="shared" si="12"/>
        <v>421104</v>
      </c>
      <c r="H52" s="54">
        <f t="shared" si="12"/>
        <v>441427</v>
      </c>
    </row>
    <row r="53" spans="2:8" ht="15" customHeight="1" x14ac:dyDescent="0.3">
      <c r="B53" s="59" t="s">
        <v>57</v>
      </c>
      <c r="C53" s="38">
        <v>219565</v>
      </c>
      <c r="D53" s="38">
        <v>229164</v>
      </c>
      <c r="E53" s="38">
        <v>150582</v>
      </c>
      <c r="F53" s="38">
        <v>192656</v>
      </c>
      <c r="G53" s="38">
        <v>150582</v>
      </c>
      <c r="H53" s="38">
        <v>150582</v>
      </c>
    </row>
    <row r="54" spans="2:8" ht="15" customHeight="1" x14ac:dyDescent="0.3">
      <c r="B54" s="58" t="s">
        <v>58</v>
      </c>
      <c r="C54" s="38">
        <v>77401</v>
      </c>
      <c r="D54" s="38">
        <v>83039</v>
      </c>
      <c r="E54" s="38">
        <v>53921</v>
      </c>
      <c r="F54" s="38">
        <v>54902</v>
      </c>
      <c r="G54" s="38">
        <v>53921</v>
      </c>
      <c r="H54" s="38">
        <v>53921</v>
      </c>
    </row>
    <row r="55" spans="2:8" ht="15" customHeight="1" x14ac:dyDescent="0.3">
      <c r="B55" s="58" t="s">
        <v>59</v>
      </c>
      <c r="C55" s="38">
        <v>233697</v>
      </c>
      <c r="D55" s="38">
        <v>222333</v>
      </c>
      <c r="E55" s="38">
        <v>170154</v>
      </c>
      <c r="F55" s="38">
        <v>155698</v>
      </c>
      <c r="G55" s="38">
        <v>170154</v>
      </c>
      <c r="H55" s="38">
        <v>170154</v>
      </c>
    </row>
    <row r="56" spans="2:8" ht="15" customHeight="1" x14ac:dyDescent="0.3">
      <c r="B56" s="58" t="s">
        <v>60</v>
      </c>
      <c r="C56" s="38">
        <v>21136</v>
      </c>
      <c r="D56" s="38">
        <v>19690</v>
      </c>
      <c r="E56" s="38">
        <v>2350</v>
      </c>
      <c r="F56" s="38">
        <v>2350</v>
      </c>
      <c r="G56" s="38">
        <v>2350</v>
      </c>
      <c r="H56" s="38">
        <v>2350</v>
      </c>
    </row>
    <row r="57" spans="2:8" ht="15" customHeight="1" x14ac:dyDescent="0.3">
      <c r="B57" s="58" t="s">
        <v>61</v>
      </c>
      <c r="C57" s="38">
        <v>363</v>
      </c>
      <c r="D57" s="38">
        <v>2452</v>
      </c>
      <c r="E57" s="38">
        <v>0</v>
      </c>
      <c r="F57" s="38">
        <v>0</v>
      </c>
      <c r="G57" s="38">
        <v>44097</v>
      </c>
      <c r="H57" s="38">
        <v>64420</v>
      </c>
    </row>
    <row r="58" spans="2:8" ht="15" customHeight="1" x14ac:dyDescent="0.3">
      <c r="B58" s="60" t="s">
        <v>8</v>
      </c>
      <c r="C58" s="61">
        <f t="shared" ref="C58:H58" si="13">SUM(C59:C63)</f>
        <v>588106</v>
      </c>
      <c r="D58" s="61">
        <f t="shared" si="13"/>
        <v>640167</v>
      </c>
      <c r="E58" s="61">
        <f t="shared" si="13"/>
        <v>463902</v>
      </c>
      <c r="F58" s="61">
        <f t="shared" si="13"/>
        <v>590980</v>
      </c>
      <c r="G58" s="61">
        <f t="shared" si="13"/>
        <v>463902</v>
      </c>
      <c r="H58" s="61">
        <f t="shared" si="13"/>
        <v>463902</v>
      </c>
    </row>
    <row r="59" spans="2:8" ht="15" customHeight="1" x14ac:dyDescent="0.3">
      <c r="B59" s="63" t="s">
        <v>57</v>
      </c>
      <c r="C59" s="64">
        <v>338850</v>
      </c>
      <c r="D59" s="64">
        <v>380746</v>
      </c>
      <c r="E59" s="64">
        <v>357534</v>
      </c>
      <c r="F59" s="64">
        <v>378896</v>
      </c>
      <c r="G59" s="64">
        <v>357534</v>
      </c>
      <c r="H59" s="64">
        <v>357534</v>
      </c>
    </row>
    <row r="60" spans="2:8" ht="15" customHeight="1" x14ac:dyDescent="0.3">
      <c r="B60" s="65" t="s">
        <v>58</v>
      </c>
      <c r="C60" s="64">
        <v>115194</v>
      </c>
      <c r="D60" s="64">
        <v>131708</v>
      </c>
      <c r="E60" s="64">
        <v>72348</v>
      </c>
      <c r="F60" s="64">
        <v>140706</v>
      </c>
      <c r="G60" s="64">
        <v>72348</v>
      </c>
      <c r="H60" s="64">
        <v>72348</v>
      </c>
    </row>
    <row r="61" spans="2:8" ht="15" customHeight="1" x14ac:dyDescent="0.3">
      <c r="B61" s="65" t="s">
        <v>59</v>
      </c>
      <c r="C61" s="64">
        <v>127644</v>
      </c>
      <c r="D61" s="64">
        <v>122576</v>
      </c>
      <c r="E61" s="64">
        <v>33770</v>
      </c>
      <c r="F61" s="64">
        <v>71128</v>
      </c>
      <c r="G61" s="64">
        <v>33770</v>
      </c>
      <c r="H61" s="64">
        <v>33770</v>
      </c>
    </row>
    <row r="62" spans="2:8" ht="15" customHeight="1" x14ac:dyDescent="0.3">
      <c r="B62" s="65" t="s">
        <v>60</v>
      </c>
      <c r="C62" s="64">
        <v>6418</v>
      </c>
      <c r="D62" s="64">
        <v>5137</v>
      </c>
      <c r="E62" s="64">
        <v>250</v>
      </c>
      <c r="F62" s="64">
        <v>250</v>
      </c>
      <c r="G62" s="64">
        <v>250</v>
      </c>
      <c r="H62" s="64">
        <v>250</v>
      </c>
    </row>
    <row r="63" spans="2:8" ht="15" customHeight="1" x14ac:dyDescent="0.3">
      <c r="B63" s="65" t="s">
        <v>61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</row>
    <row r="64" spans="2:8" ht="15" customHeight="1" x14ac:dyDescent="0.3">
      <c r="B64" s="66" t="s">
        <v>62</v>
      </c>
      <c r="C64" s="67">
        <f t="shared" ref="C64:H64" si="14">SUM(C65:C69)</f>
        <v>0</v>
      </c>
      <c r="D64" s="67">
        <f t="shared" si="14"/>
        <v>0</v>
      </c>
      <c r="E64" s="67">
        <f t="shared" si="14"/>
        <v>130200</v>
      </c>
      <c r="F64" s="67">
        <f t="shared" si="14"/>
        <v>136380</v>
      </c>
      <c r="G64" s="67">
        <f t="shared" si="14"/>
        <v>130200</v>
      </c>
      <c r="H64" s="67">
        <f t="shared" si="14"/>
        <v>130200</v>
      </c>
    </row>
    <row r="65" spans="2:8" ht="15" customHeight="1" x14ac:dyDescent="0.3">
      <c r="B65" s="70" t="s">
        <v>57</v>
      </c>
      <c r="C65" s="71">
        <v>0</v>
      </c>
      <c r="D65" s="71">
        <v>0</v>
      </c>
      <c r="E65" s="71">
        <v>79642</v>
      </c>
      <c r="F65" s="71">
        <v>85196</v>
      </c>
      <c r="G65" s="71">
        <v>79642</v>
      </c>
      <c r="H65" s="71">
        <v>79642</v>
      </c>
    </row>
    <row r="66" spans="2:8" ht="15" customHeight="1" x14ac:dyDescent="0.3">
      <c r="B66" s="72" t="s">
        <v>58</v>
      </c>
      <c r="C66" s="71">
        <v>0</v>
      </c>
      <c r="D66" s="71">
        <v>0</v>
      </c>
      <c r="E66" s="71">
        <v>28632</v>
      </c>
      <c r="F66" s="71">
        <v>28416</v>
      </c>
      <c r="G66" s="71">
        <v>28632</v>
      </c>
      <c r="H66" s="71">
        <v>28632</v>
      </c>
    </row>
    <row r="67" spans="2:8" ht="15" customHeight="1" x14ac:dyDescent="0.3">
      <c r="B67" s="72" t="s">
        <v>59</v>
      </c>
      <c r="C67" s="71">
        <v>0</v>
      </c>
      <c r="D67" s="71">
        <v>0</v>
      </c>
      <c r="E67" s="71">
        <v>21726</v>
      </c>
      <c r="F67" s="71">
        <v>22568</v>
      </c>
      <c r="G67" s="71">
        <v>21726</v>
      </c>
      <c r="H67" s="71">
        <v>21726</v>
      </c>
    </row>
    <row r="68" spans="2:8" ht="15" customHeight="1" x14ac:dyDescent="0.3">
      <c r="B68" s="72" t="s">
        <v>60</v>
      </c>
      <c r="C68" s="71">
        <v>0</v>
      </c>
      <c r="D68" s="71">
        <v>0</v>
      </c>
      <c r="E68" s="71">
        <v>200</v>
      </c>
      <c r="F68" s="71">
        <v>200</v>
      </c>
      <c r="G68" s="71">
        <v>200</v>
      </c>
      <c r="H68" s="71">
        <v>200</v>
      </c>
    </row>
    <row r="69" spans="2:8" ht="15" customHeight="1" x14ac:dyDescent="0.3">
      <c r="B69" s="72" t="s">
        <v>61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</row>
    <row r="70" spans="2:8" ht="20.100000000000001" customHeight="1" thickBot="1" x14ac:dyDescent="0.35">
      <c r="B70" s="47" t="s">
        <v>5</v>
      </c>
      <c r="C70" s="48">
        <f t="shared" ref="C70:H70" si="15">SUM(C71+C73+C74)</f>
        <v>112697</v>
      </c>
      <c r="D70" s="48">
        <f t="shared" si="15"/>
        <v>10490</v>
      </c>
      <c r="E70" s="48">
        <f>SUM(E71+E73+E74)</f>
        <v>0</v>
      </c>
      <c r="F70" s="48">
        <f t="shared" si="15"/>
        <v>5196400</v>
      </c>
      <c r="G70" s="48">
        <f t="shared" si="15"/>
        <v>0</v>
      </c>
      <c r="H70" s="48">
        <f t="shared" si="15"/>
        <v>0</v>
      </c>
    </row>
    <row r="71" spans="2:8" ht="15" customHeight="1" thickTop="1" x14ac:dyDescent="0.3">
      <c r="B71" s="53" t="s">
        <v>9</v>
      </c>
      <c r="C71" s="54">
        <f t="shared" ref="C71:H71" si="16">SUM(C72)</f>
        <v>112697</v>
      </c>
      <c r="D71" s="54">
        <f t="shared" si="16"/>
        <v>8255</v>
      </c>
      <c r="E71" s="54">
        <f t="shared" si="16"/>
        <v>0</v>
      </c>
      <c r="F71" s="54">
        <f t="shared" si="16"/>
        <v>5196400</v>
      </c>
      <c r="G71" s="54">
        <f t="shared" si="16"/>
        <v>0</v>
      </c>
      <c r="H71" s="54">
        <f t="shared" si="16"/>
        <v>0</v>
      </c>
    </row>
    <row r="72" spans="2:8" ht="15" customHeight="1" x14ac:dyDescent="0.3">
      <c r="B72" s="59" t="s">
        <v>67</v>
      </c>
      <c r="C72" s="38">
        <v>112697</v>
      </c>
      <c r="D72" s="38">
        <v>8255</v>
      </c>
      <c r="E72" s="38">
        <v>0</v>
      </c>
      <c r="F72" s="38">
        <v>5196400</v>
      </c>
      <c r="G72" s="38">
        <v>0</v>
      </c>
      <c r="H72" s="38">
        <v>0</v>
      </c>
    </row>
    <row r="73" spans="2:8" ht="15" customHeight="1" x14ac:dyDescent="0.3">
      <c r="B73" s="60" t="s">
        <v>10</v>
      </c>
      <c r="C73" s="61">
        <v>0</v>
      </c>
      <c r="D73" s="61">
        <v>2235</v>
      </c>
      <c r="E73" s="61">
        <v>0</v>
      </c>
      <c r="F73" s="61">
        <v>0</v>
      </c>
      <c r="G73" s="61">
        <v>0</v>
      </c>
      <c r="H73" s="61">
        <v>0</v>
      </c>
    </row>
    <row r="74" spans="2:8" ht="15" customHeight="1" x14ac:dyDescent="0.3">
      <c r="B74" s="73" t="s">
        <v>64</v>
      </c>
      <c r="C74" s="69">
        <v>0</v>
      </c>
      <c r="D74" s="69">
        <v>0</v>
      </c>
      <c r="E74" s="69">
        <v>0</v>
      </c>
      <c r="F74" s="69">
        <v>0</v>
      </c>
      <c r="G74" s="69">
        <v>0</v>
      </c>
      <c r="H74" s="69">
        <v>0</v>
      </c>
    </row>
    <row r="75" spans="2:8" s="17" customFormat="1" ht="33" customHeight="1" x14ac:dyDescent="0.3">
      <c r="B75" s="49" t="s">
        <v>14</v>
      </c>
      <c r="C75" s="41">
        <f>SUM(C51+C70)</f>
        <v>1252965</v>
      </c>
      <c r="D75" s="41">
        <f>SUM(D51+D70)</f>
        <v>1207335</v>
      </c>
      <c r="E75" s="41">
        <f>SUM(E52+E58+E64)</f>
        <v>971109</v>
      </c>
      <c r="F75" s="41">
        <f>SUM(F52+F58+F64+F71)</f>
        <v>6329366</v>
      </c>
      <c r="G75" s="41">
        <f>SUM(G52+G58+G64)</f>
        <v>1015206</v>
      </c>
      <c r="H75" s="41">
        <f>SUM(H52+H58+H64)</f>
        <v>1035529</v>
      </c>
    </row>
    <row r="76" spans="2:8" ht="20.100000000000001" customHeight="1" x14ac:dyDescent="0.3">
      <c r="B76" s="6" t="s">
        <v>6</v>
      </c>
      <c r="C76" s="7">
        <f t="shared" ref="C76:H76" si="17">C77+C78</f>
        <v>0</v>
      </c>
      <c r="D76" s="7">
        <f t="shared" si="17"/>
        <v>0</v>
      </c>
      <c r="E76" s="7">
        <f t="shared" si="17"/>
        <v>0</v>
      </c>
      <c r="F76" s="7">
        <f t="shared" si="17"/>
        <v>0</v>
      </c>
      <c r="G76" s="7">
        <f t="shared" si="17"/>
        <v>0</v>
      </c>
      <c r="H76" s="7">
        <f t="shared" si="17"/>
        <v>0</v>
      </c>
    </row>
    <row r="77" spans="2:8" ht="15" customHeight="1" x14ac:dyDescent="0.3">
      <c r="B77" s="9" t="s">
        <v>11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2:8" ht="15" customHeight="1" x14ac:dyDescent="0.3">
      <c r="B78" s="22" t="s">
        <v>12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2:8" s="17" customFormat="1" ht="33" customHeight="1" x14ac:dyDescent="0.3">
      <c r="B79" s="19" t="s">
        <v>16</v>
      </c>
      <c r="C79" s="18">
        <f t="shared" ref="C79:H79" si="18">C76+C70+C51</f>
        <v>1252965</v>
      </c>
      <c r="D79" s="18">
        <f t="shared" si="18"/>
        <v>1207335</v>
      </c>
      <c r="E79" s="18">
        <f t="shared" si="18"/>
        <v>971109</v>
      </c>
      <c r="F79" s="18">
        <f t="shared" si="18"/>
        <v>6329366</v>
      </c>
      <c r="G79" s="18">
        <f t="shared" si="18"/>
        <v>1015206</v>
      </c>
      <c r="H79" s="18">
        <f t="shared" si="18"/>
        <v>1035529</v>
      </c>
    </row>
    <row r="80" spans="2:8" ht="33" customHeight="1" x14ac:dyDescent="0.3">
      <c r="B80" s="23" t="s">
        <v>15</v>
      </c>
      <c r="C80" s="24">
        <f>SUM(C48-C79)</f>
        <v>1628</v>
      </c>
      <c r="D80" s="24">
        <f>SUM(D48-D79)</f>
        <v>65069</v>
      </c>
      <c r="E80" s="24">
        <f>SUM(E39-E75)</f>
        <v>0</v>
      </c>
      <c r="F80" s="24">
        <f>SUM(F39-F75)</f>
        <v>-101219</v>
      </c>
      <c r="G80" s="24">
        <f>SUM(G39-G75)</f>
        <v>0</v>
      </c>
      <c r="H80" s="24">
        <f>SUM(H39-H75)</f>
        <v>0</v>
      </c>
    </row>
    <row r="81" spans="2:8" s="17" customFormat="1" ht="33" customHeight="1" x14ac:dyDescent="0.3">
      <c r="B81" s="20" t="s">
        <v>17</v>
      </c>
      <c r="C81" s="21">
        <f t="shared" ref="C81:H81" si="19">C48-C79</f>
        <v>1628</v>
      </c>
      <c r="D81" s="21">
        <f t="shared" si="19"/>
        <v>65069</v>
      </c>
      <c r="E81" s="21">
        <f t="shared" si="19"/>
        <v>0</v>
      </c>
      <c r="F81" s="21">
        <f t="shared" si="19"/>
        <v>0</v>
      </c>
      <c r="G81" s="50">
        <f t="shared" si="19"/>
        <v>0</v>
      </c>
      <c r="H81" s="50">
        <f t="shared" si="19"/>
        <v>0</v>
      </c>
    </row>
    <row r="82" spans="2:8" ht="33" customHeight="1" x14ac:dyDescent="0.3">
      <c r="B82" t="s">
        <v>75</v>
      </c>
      <c r="G82" s="74" t="s">
        <v>76</v>
      </c>
      <c r="H82" s="5"/>
    </row>
    <row r="83" spans="2:8" ht="33" customHeight="1" x14ac:dyDescent="0.3">
      <c r="B83" s="4"/>
      <c r="C83" s="4"/>
      <c r="D83" s="4"/>
      <c r="E83" s="4"/>
      <c r="F83" s="4"/>
      <c r="G83" t="s">
        <v>77</v>
      </c>
    </row>
    <row r="84" spans="2:8" x14ac:dyDescent="0.3">
      <c r="B84" s="4"/>
      <c r="C84" s="4"/>
      <c r="D84" s="4"/>
      <c r="E84" s="4"/>
      <c r="F84" s="4"/>
      <c r="G84" s="4"/>
    </row>
    <row r="85" spans="2:8" x14ac:dyDescent="0.3">
      <c r="B85" s="4"/>
      <c r="C85" s="4"/>
      <c r="D85" s="4"/>
      <c r="E85" s="4"/>
      <c r="F85" s="4"/>
      <c r="G85" s="4"/>
    </row>
    <row r="86" spans="2:8" x14ac:dyDescent="0.3">
      <c r="B86" s="4"/>
      <c r="C86" s="4"/>
      <c r="D86" s="4"/>
      <c r="E86" s="4"/>
      <c r="F86" s="4"/>
      <c r="G86" s="4"/>
    </row>
  </sheetData>
  <mergeCells count="3">
    <mergeCell ref="C1:G1"/>
    <mergeCell ref="B2:B3"/>
    <mergeCell ref="B49:B50"/>
  </mergeCells>
  <pageMargins left="0.31496062992125984" right="0.31496062992125984" top="0.78740157480314965" bottom="0.78740157480314965" header="0.31496062992125984" footer="0.31496062992125984"/>
  <pageSetup paperSize="8" scale="89" orientation="landscape" r:id="rId1"/>
  <rowBreaks count="1" manualBreakCount="1">
    <brk id="48" max="16383" man="1"/>
  </rowBreaks>
  <ignoredErrors>
    <ignoredError sqref="F7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4B09-62F0-492D-81CA-C36E622CA625}">
  <dimension ref="B1:F10"/>
  <sheetViews>
    <sheetView showGridLines="0" workbookViewId="0">
      <selection activeCell="F16" sqref="F16"/>
    </sheetView>
  </sheetViews>
  <sheetFormatPr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x14ac:dyDescent="0.3">
      <c r="B1" s="25" t="s">
        <v>18</v>
      </c>
      <c r="C1" s="25"/>
      <c r="D1" s="29"/>
      <c r="E1" s="29"/>
      <c r="F1" s="29"/>
    </row>
    <row r="2" spans="2:6" x14ac:dyDescent="0.3">
      <c r="B2" s="25" t="s">
        <v>19</v>
      </c>
      <c r="C2" s="25"/>
      <c r="D2" s="29"/>
      <c r="E2" s="29"/>
      <c r="F2" s="29"/>
    </row>
    <row r="3" spans="2:6" x14ac:dyDescent="0.3">
      <c r="B3" s="26"/>
      <c r="C3" s="26"/>
      <c r="D3" s="30"/>
      <c r="E3" s="30"/>
      <c r="F3" s="30"/>
    </row>
    <row r="4" spans="2:6" ht="28.8" x14ac:dyDescent="0.3">
      <c r="B4" s="26" t="s">
        <v>20</v>
      </c>
      <c r="C4" s="26"/>
      <c r="D4" s="30"/>
      <c r="E4" s="30"/>
      <c r="F4" s="30"/>
    </row>
    <row r="5" spans="2:6" x14ac:dyDescent="0.3">
      <c r="B5" s="26"/>
      <c r="C5" s="26"/>
      <c r="D5" s="30"/>
      <c r="E5" s="30"/>
      <c r="F5" s="30"/>
    </row>
    <row r="6" spans="2:6" x14ac:dyDescent="0.3">
      <c r="B6" s="25" t="s">
        <v>21</v>
      </c>
      <c r="C6" s="25"/>
      <c r="D6" s="29"/>
      <c r="E6" s="29" t="s">
        <v>22</v>
      </c>
      <c r="F6" s="29" t="s">
        <v>23</v>
      </c>
    </row>
    <row r="7" spans="2:6" ht="15" thickBot="1" x14ac:dyDescent="0.35">
      <c r="B7" s="26"/>
      <c r="C7" s="26"/>
      <c r="D7" s="30"/>
      <c r="E7" s="30"/>
      <c r="F7" s="30"/>
    </row>
    <row r="8" spans="2:6" ht="43.8" thickBot="1" x14ac:dyDescent="0.35">
      <c r="B8" s="27" t="s">
        <v>24</v>
      </c>
      <c r="C8" s="28"/>
      <c r="D8" s="31"/>
      <c r="E8" s="31">
        <v>47</v>
      </c>
      <c r="F8" s="32" t="s">
        <v>25</v>
      </c>
    </row>
    <row r="9" spans="2:6" x14ac:dyDescent="0.3">
      <c r="B9" s="26"/>
      <c r="C9" s="26"/>
      <c r="D9" s="30"/>
      <c r="E9" s="30"/>
      <c r="F9" s="30"/>
    </row>
    <row r="10" spans="2:6" x14ac:dyDescent="0.3">
      <c r="B10" s="26"/>
      <c r="C10" s="26"/>
      <c r="D10" s="30"/>
      <c r="E10" s="30"/>
      <c r="F1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2023</vt:lpstr>
      <vt:lpstr>Správa o kompatibilite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Pavol Grusmann</cp:lastModifiedBy>
  <cp:lastPrinted>2021-11-24T21:17:16Z</cp:lastPrinted>
  <dcterms:created xsi:type="dcterms:W3CDTF">2012-08-06T08:22:07Z</dcterms:created>
  <dcterms:modified xsi:type="dcterms:W3CDTF">2026-05-13T19:50:11Z</dcterms:modified>
</cp:coreProperties>
</file>